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1555" windowHeight="9630"/>
  </bookViews>
  <sheets>
    <sheet name="总投资概算表" sheetId="1" r:id="rId1"/>
  </sheets>
  <externalReferences>
    <externalReference r:id="rId2"/>
  </externalReferences>
  <definedNames>
    <definedName name="_xlnm.Print_Area" localSheetId="0">总投资概算表!$A$1:$K$59</definedName>
    <definedName name="_xlnm.Print_Titles" localSheetId="0">总投资概算表!$1:$4</definedName>
  </definedNames>
  <calcPr calcId="125725"/>
</workbook>
</file>

<file path=xl/calcChain.xml><?xml version="1.0" encoding="utf-8"?>
<calcChain xmlns="http://schemas.openxmlformats.org/spreadsheetml/2006/main">
  <c r="K58" i="1"/>
  <c r="G58"/>
  <c r="B58"/>
  <c r="A58"/>
  <c r="K57"/>
  <c r="G57"/>
  <c r="B57"/>
  <c r="A57"/>
  <c r="K56"/>
  <c r="G56"/>
  <c r="B56"/>
  <c r="A56"/>
  <c r="K55"/>
  <c r="G55"/>
  <c r="B55"/>
  <c r="A55"/>
  <c r="K54"/>
  <c r="G54"/>
  <c r="B54"/>
  <c r="A54"/>
  <c r="K53"/>
  <c r="G53"/>
  <c r="G52"/>
  <c r="K52" s="1"/>
  <c r="G51"/>
  <c r="K51" s="1"/>
  <c r="B51"/>
  <c r="A51"/>
  <c r="G50"/>
  <c r="K50" s="1"/>
  <c r="B50"/>
  <c r="A50"/>
  <c r="G49"/>
  <c r="K49" s="1"/>
  <c r="B49"/>
  <c r="A49"/>
  <c r="G48"/>
  <c r="K48" s="1"/>
  <c r="B48"/>
  <c r="A48"/>
  <c r="G47"/>
  <c r="K47" s="1"/>
  <c r="B47"/>
  <c r="A47"/>
  <c r="G46"/>
  <c r="K46" s="1"/>
  <c r="B46"/>
  <c r="G45"/>
  <c r="K45" s="1"/>
  <c r="B45"/>
  <c r="A45"/>
  <c r="G44"/>
  <c r="K44" s="1"/>
  <c r="B44"/>
  <c r="A44"/>
  <c r="G43"/>
  <c r="K43" s="1"/>
  <c r="B43"/>
  <c r="A43"/>
  <c r="G42"/>
  <c r="K42" s="1"/>
  <c r="B42"/>
  <c r="A42"/>
  <c r="G41"/>
  <c r="K41" s="1"/>
  <c r="B41"/>
  <c r="A41"/>
  <c r="G40"/>
  <c r="K40" s="1"/>
  <c r="B40"/>
  <c r="A40"/>
  <c r="G39"/>
  <c r="K39" s="1"/>
  <c r="B39"/>
  <c r="A39"/>
  <c r="G38"/>
  <c r="K38" s="1"/>
  <c r="B38"/>
  <c r="A38"/>
  <c r="G37"/>
  <c r="K37" s="1"/>
  <c r="B37"/>
  <c r="A37"/>
  <c r="G36"/>
  <c r="K36" s="1"/>
  <c r="B36"/>
  <c r="A36"/>
  <c r="G35"/>
  <c r="K35" s="1"/>
  <c r="B35"/>
  <c r="A35"/>
  <c r="G34"/>
  <c r="K34" s="1"/>
  <c r="B34"/>
  <c r="A34"/>
  <c r="G33"/>
  <c r="K33" s="1"/>
  <c r="B33"/>
  <c r="A33"/>
  <c r="G32"/>
  <c r="K32" s="1"/>
  <c r="B32"/>
  <c r="A32"/>
  <c r="G31"/>
  <c r="K31" s="1"/>
  <c r="B31"/>
  <c r="A31"/>
  <c r="G30"/>
  <c r="K30" s="1"/>
  <c r="B30"/>
  <c r="A30"/>
  <c r="G29"/>
  <c r="K29" s="1"/>
  <c r="B29"/>
  <c r="A29"/>
  <c r="G28"/>
  <c r="K28" s="1"/>
  <c r="B28"/>
  <c r="A28"/>
  <c r="G27"/>
  <c r="K27" s="1"/>
  <c r="B27"/>
  <c r="A27"/>
  <c r="G26"/>
  <c r="K26" s="1"/>
  <c r="A26"/>
  <c r="G25"/>
  <c r="K25" s="1"/>
  <c r="B25"/>
  <c r="A25"/>
  <c r="G24"/>
  <c r="K24" s="1"/>
  <c r="B24"/>
  <c r="A24"/>
  <c r="G23"/>
  <c r="K23" s="1"/>
  <c r="B23"/>
  <c r="A23"/>
  <c r="G22"/>
  <c r="K22" s="1"/>
  <c r="B22"/>
  <c r="K21"/>
  <c r="G21"/>
  <c r="E20"/>
  <c r="G20" s="1"/>
  <c r="K20" s="1"/>
  <c r="E19"/>
  <c r="G19" s="1"/>
  <c r="K19" s="1"/>
  <c r="E18"/>
  <c r="G18" s="1"/>
  <c r="K18" s="1"/>
  <c r="K17"/>
  <c r="G17"/>
  <c r="G16"/>
  <c r="K16" s="1"/>
  <c r="K15"/>
  <c r="G15"/>
  <c r="G14"/>
  <c r="K14" s="1"/>
  <c r="K13"/>
  <c r="J13"/>
  <c r="G13"/>
  <c r="G12"/>
  <c r="K12" s="1"/>
  <c r="G11"/>
  <c r="J11" s="1"/>
  <c r="D10"/>
  <c r="C10"/>
  <c r="G9"/>
  <c r="J9" s="1"/>
  <c r="E9"/>
  <c r="E8"/>
  <c r="G8" s="1"/>
  <c r="J8" s="1"/>
  <c r="G7"/>
  <c r="J7" s="1"/>
  <c r="E7"/>
  <c r="E6" s="1"/>
  <c r="I6"/>
  <c r="C6"/>
  <c r="C5" s="1"/>
  <c r="I5"/>
  <c r="D5"/>
  <c r="J12" l="1"/>
  <c r="G6"/>
  <c r="K7"/>
  <c r="K8"/>
  <c r="K9"/>
  <c r="K11"/>
  <c r="E10"/>
  <c r="E5" s="1"/>
  <c r="G5" s="1"/>
  <c r="G10" l="1"/>
  <c r="K10" s="1"/>
  <c r="G59"/>
  <c r="K59" s="1"/>
  <c r="K5"/>
  <c r="J6"/>
  <c r="K6"/>
</calcChain>
</file>

<file path=xl/sharedStrings.xml><?xml version="1.0" encoding="utf-8"?>
<sst xmlns="http://schemas.openxmlformats.org/spreadsheetml/2006/main" count="116" uniqueCount="42">
  <si>
    <t xml:space="preserve">工程名称：柳州国家基本气象站迁建项目工程(概算）                                                         </t>
    <phoneticPr fontId="5" type="noConversion"/>
  </si>
  <si>
    <t>序号</t>
  </si>
  <si>
    <t>工程或费用名称</t>
  </si>
  <si>
    <t>概算造价（万元）</t>
  </si>
  <si>
    <t>技术经济指标</t>
  </si>
  <si>
    <t>建筑工程费</t>
  </si>
  <si>
    <t>设备购置费</t>
  </si>
  <si>
    <t>安装工程费</t>
  </si>
  <si>
    <t>其他费用</t>
  </si>
  <si>
    <t>合计</t>
  </si>
  <si>
    <t>单位</t>
  </si>
  <si>
    <t>数量</t>
  </si>
  <si>
    <t>指标    (元/m2)</t>
  </si>
  <si>
    <t>占总投资比列（%）</t>
  </si>
  <si>
    <t>一</t>
  </si>
  <si>
    <t>工程费用</t>
  </si>
  <si>
    <r>
      <t xml:space="preserve"> m</t>
    </r>
    <r>
      <rPr>
        <vertAlign val="superscript"/>
        <sz val="11"/>
        <rFont val="宋体"/>
        <charset val="134"/>
      </rPr>
      <t>2</t>
    </r>
  </si>
  <si>
    <t>主体工程</t>
  </si>
  <si>
    <t>综合业务用房</t>
  </si>
  <si>
    <t>门卫室</t>
  </si>
  <si>
    <t>配电室</t>
  </si>
  <si>
    <t>室外工程</t>
  </si>
  <si>
    <t>道路工程</t>
  </si>
  <si>
    <t>室外铺装</t>
  </si>
  <si>
    <t>绿化工程</t>
  </si>
  <si>
    <t>观测场</t>
  </si>
  <si>
    <t>室外台阶</t>
  </si>
  <si>
    <t>挡土墙</t>
  </si>
  <si>
    <t>围墙</t>
  </si>
  <si>
    <t>室外电气</t>
  </si>
  <si>
    <t>室外给排水</t>
  </si>
  <si>
    <t>外接市政供电</t>
  </si>
  <si>
    <t>外接市政排水</t>
  </si>
  <si>
    <t>二</t>
  </si>
  <si>
    <t>项</t>
  </si>
  <si>
    <t>1</t>
  </si>
  <si>
    <t>工程设计招标代理服务费</t>
  </si>
  <si>
    <t>消防</t>
  </si>
  <si>
    <t>市政</t>
  </si>
  <si>
    <t>四</t>
  </si>
  <si>
    <t>项目总投资</t>
  </si>
  <si>
    <t>总概算表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</si>
</sst>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#,##0.00_ "/>
  </numFmts>
  <fonts count="13">
    <font>
      <sz val="12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vertAlign val="superscript"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0" fontId="8" fillId="0" borderId="1" xfId="2" applyFont="1" applyBorder="1" applyAlignment="1" applyProtection="1">
      <alignment horizontal="center" vertical="center"/>
    </xf>
    <xf numFmtId="49" fontId="8" fillId="0" borderId="1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center" vertical="center"/>
    </xf>
    <xf numFmtId="10" fontId="8" fillId="0" borderId="1" xfId="1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177" fontId="8" fillId="0" borderId="1" xfId="0" applyNumberFormat="1" applyFont="1" applyFill="1" applyBorder="1" applyAlignment="1">
      <alignment horizontal="right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</cellXfs>
  <cellStyles count="4">
    <cellStyle name="百分比" xfId="1" builtinId="5"/>
    <cellStyle name="常规" xfId="0" builtinId="0"/>
    <cellStyle name="常规 2" xfId="3"/>
    <cellStyle name="常规_总概算表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11;&#24030;&#27668;&#35937;&#31449;&#21021;&#27493;&#35774;&#35745;&#65288;&#20462;&#35746;&#26412;&#65289;2018.04.11-1/&#39044;&#31639;/2.(2018-04-11)&#20108;&#31867;&#36153;&#29992;&#34920;&#65288;&#26611;&#24030;&#22269;&#23478;&#22522;&#26412;&#27668;&#35937;&#31449;&#36801;&#24314;&#39033;&#3044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程建设其他费"/>
      <sheetName val="总概算表"/>
      <sheetName val="单项工程概算汇总表"/>
      <sheetName val="总投资概算表"/>
    </sheetNames>
    <sheetDataSet>
      <sheetData sheetId="0">
        <row r="4">
          <cell r="B4" t="str">
            <v>工程建设其他费</v>
          </cell>
          <cell r="D4">
            <v>1253.1972725600001</v>
          </cell>
        </row>
        <row r="5">
          <cell r="A5">
            <v>1</v>
          </cell>
          <cell r="B5" t="str">
            <v>建设管理费</v>
          </cell>
          <cell r="D5">
            <v>112.921415</v>
          </cell>
        </row>
        <row r="6">
          <cell r="A6">
            <v>1.1000000000000001</v>
          </cell>
          <cell r="B6" t="str">
            <v>建设单位管理费</v>
          </cell>
          <cell r="D6">
            <v>46.876099999999994</v>
          </cell>
        </row>
        <row r="7">
          <cell r="A7">
            <v>1.2</v>
          </cell>
          <cell r="B7" t="str">
            <v>施工图设计文件审查费</v>
          </cell>
          <cell r="D7">
            <v>3.7479</v>
          </cell>
        </row>
        <row r="8">
          <cell r="A8">
            <v>1.3</v>
          </cell>
          <cell r="D8">
            <v>0.78044999999999998</v>
          </cell>
        </row>
        <row r="9">
          <cell r="A9">
            <v>1.4</v>
          </cell>
          <cell r="B9" t="str">
            <v>建设工程交易服务费</v>
          </cell>
          <cell r="D9">
            <v>3.2250000000000005</v>
          </cell>
        </row>
        <row r="10">
          <cell r="A10">
            <v>1.5</v>
          </cell>
          <cell r="B10" t="str">
            <v>工程施工招标代理服务费</v>
          </cell>
          <cell r="D10">
            <v>7.9747449999999995</v>
          </cell>
        </row>
        <row r="11">
          <cell r="A11">
            <v>1.6</v>
          </cell>
          <cell r="B11" t="str">
            <v>工程造价咨询费</v>
          </cell>
          <cell r="D11">
            <v>9.8494899999999994</v>
          </cell>
        </row>
        <row r="12">
          <cell r="A12">
            <v>1.7</v>
          </cell>
          <cell r="B12" t="str">
            <v>工程监理费</v>
          </cell>
          <cell r="D12">
            <v>39.869680000000002</v>
          </cell>
        </row>
        <row r="13">
          <cell r="A13">
            <v>1.8</v>
          </cell>
          <cell r="B13" t="str">
            <v>工程施工监理招标代理服务费</v>
          </cell>
          <cell r="D13">
            <v>0.59804999999999997</v>
          </cell>
        </row>
        <row r="14">
          <cell r="A14">
            <v>2</v>
          </cell>
          <cell r="B14" t="str">
            <v>建设用地费</v>
          </cell>
          <cell r="D14">
            <v>1000</v>
          </cell>
        </row>
        <row r="15">
          <cell r="A15">
            <v>2.1</v>
          </cell>
          <cell r="B15" t="str">
            <v>以出让等有偿方式取得</v>
          </cell>
          <cell r="D15">
            <v>1000</v>
          </cell>
        </row>
        <row r="16">
          <cell r="A16">
            <v>3</v>
          </cell>
          <cell r="B16" t="str">
            <v>建设项目前期工作咨询费</v>
          </cell>
          <cell r="D16">
            <v>20.392092000000002</v>
          </cell>
        </row>
        <row r="17">
          <cell r="A17">
            <v>3.1</v>
          </cell>
          <cell r="B17" t="str">
            <v>编制项目建议书</v>
          </cell>
          <cell r="D17">
            <v>4.5084359999999997</v>
          </cell>
        </row>
        <row r="18">
          <cell r="A18">
            <v>3.2</v>
          </cell>
          <cell r="B18" t="str">
            <v>编制可行性研究报告</v>
          </cell>
          <cell r="D18">
            <v>9.1001759999999994</v>
          </cell>
        </row>
        <row r="19">
          <cell r="A19">
            <v>3.3</v>
          </cell>
          <cell r="B19" t="str">
            <v>评估项目建议书</v>
          </cell>
          <cell r="D19">
            <v>2.9917400000000001</v>
          </cell>
        </row>
        <row r="20">
          <cell r="A20">
            <v>3.4</v>
          </cell>
          <cell r="B20" t="str">
            <v>评估可行性研究报告</v>
          </cell>
          <cell r="D20">
            <v>3.7917400000000003</v>
          </cell>
        </row>
        <row r="21">
          <cell r="A21">
            <v>4</v>
          </cell>
          <cell r="B21" t="str">
            <v>勘察设计费</v>
          </cell>
          <cell r="D21">
            <v>57.65805499999999</v>
          </cell>
        </row>
        <row r="22">
          <cell r="A22">
            <v>4.0999999999999996</v>
          </cell>
          <cell r="B22" t="str">
            <v>工程勘察费</v>
          </cell>
          <cell r="D22">
            <v>5.6282800000000002</v>
          </cell>
        </row>
        <row r="23">
          <cell r="A23">
            <v>4.2</v>
          </cell>
          <cell r="B23" t="str">
            <v>工程设计费</v>
          </cell>
          <cell r="D23">
            <v>52.029774999999994</v>
          </cell>
        </row>
        <row r="24">
          <cell r="A24" t="str">
            <v>（1）</v>
          </cell>
          <cell r="B24" t="str">
            <v>基本设计费</v>
          </cell>
          <cell r="D24">
            <v>52.029774999999994</v>
          </cell>
        </row>
        <row r="25">
          <cell r="A25">
            <v>5</v>
          </cell>
          <cell r="B25" t="str">
            <v>劳动安全卫生评价费</v>
          </cell>
          <cell r="D25">
            <v>5.6282800000000002</v>
          </cell>
        </row>
        <row r="26">
          <cell r="A26">
            <v>6</v>
          </cell>
          <cell r="B26" t="str">
            <v>场地准备及临时设施费</v>
          </cell>
          <cell r="D26">
            <v>22.513120000000001</v>
          </cell>
        </row>
        <row r="27">
          <cell r="A27">
            <v>7</v>
          </cell>
          <cell r="B27" t="str">
            <v>环境影响评价费</v>
          </cell>
          <cell r="D27">
            <v>2.93267056</v>
          </cell>
        </row>
        <row r="28">
          <cell r="B28" t="str">
            <v>编制环境影响报告书（含大纲）</v>
          </cell>
          <cell r="D28">
            <v>2.6251312000000002</v>
          </cell>
        </row>
        <row r="29">
          <cell r="A29">
            <v>7.2</v>
          </cell>
          <cell r="B29" t="str">
            <v>评估环境影响报告书（含大纲）</v>
          </cell>
          <cell r="D29">
            <v>0.30753936000000004</v>
          </cell>
        </row>
        <row r="30">
          <cell r="A30">
            <v>8</v>
          </cell>
          <cell r="B30" t="str">
            <v>工程保险费</v>
          </cell>
          <cell r="D30">
            <v>8.4424200000000003</v>
          </cell>
        </row>
        <row r="31">
          <cell r="A31">
            <v>9</v>
          </cell>
          <cell r="B31" t="str">
            <v>检验试验费</v>
          </cell>
          <cell r="D31">
            <v>17.376080000000002</v>
          </cell>
        </row>
        <row r="32">
          <cell r="A32">
            <v>9.1</v>
          </cell>
          <cell r="B32" t="str">
            <v>土建</v>
          </cell>
          <cell r="D32">
            <v>2.9857499999999999</v>
          </cell>
        </row>
        <row r="33">
          <cell r="A33">
            <v>9.1999999999999993</v>
          </cell>
          <cell r="B33" t="str">
            <v>安装</v>
          </cell>
          <cell r="D33">
            <v>0.22765000000000002</v>
          </cell>
        </row>
        <row r="34">
          <cell r="D34">
            <v>0.27999999999999997</v>
          </cell>
        </row>
        <row r="35">
          <cell r="D35">
            <v>13.882680000000002</v>
          </cell>
        </row>
        <row r="36">
          <cell r="A36">
            <v>10</v>
          </cell>
          <cell r="B36" t="str">
            <v>其他费用</v>
          </cell>
          <cell r="D36">
            <v>5.3331400000000002</v>
          </cell>
        </row>
        <row r="37">
          <cell r="A37">
            <v>10.1</v>
          </cell>
          <cell r="B37" t="str">
            <v>地质灾害危险性评价费</v>
          </cell>
          <cell r="D37">
            <v>2.5</v>
          </cell>
        </row>
        <row r="38">
          <cell r="A38">
            <v>10.199999999999999</v>
          </cell>
          <cell r="B38" t="str">
            <v>人防异地建设费</v>
          </cell>
          <cell r="D38">
            <v>2.8331399999999998</v>
          </cell>
        </row>
        <row r="39">
          <cell r="A39" t="str">
            <v>三</v>
          </cell>
          <cell r="B39" t="str">
            <v>预备费</v>
          </cell>
          <cell r="D39">
            <v>133.01349999999999</v>
          </cell>
        </row>
        <row r="40">
          <cell r="A40">
            <v>1</v>
          </cell>
          <cell r="B40" t="str">
            <v>基本预备费</v>
          </cell>
          <cell r="D40">
            <v>133.01349999999999</v>
          </cell>
        </row>
      </sheetData>
      <sheetData sheetId="1"/>
      <sheetData sheetId="2">
        <row r="5">
          <cell r="G5">
            <v>944.35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9"/>
  <sheetViews>
    <sheetView tabSelected="1" zoomScaleNormal="100" workbookViewId="0">
      <selection activeCell="G8" sqref="G8"/>
    </sheetView>
  </sheetViews>
  <sheetFormatPr defaultColWidth="9" defaultRowHeight="14.25"/>
  <cols>
    <col min="1" max="1" width="5.875" customWidth="1"/>
    <col min="2" max="2" width="27" customWidth="1"/>
    <col min="3" max="5" width="10.625" customWidth="1"/>
    <col min="6" max="6" width="10" customWidth="1"/>
    <col min="7" max="7" width="10.375" style="32" bestFit="1" customWidth="1"/>
    <col min="8" max="8" width="6.125" customWidth="1"/>
    <col min="9" max="9" width="8.75" style="32" customWidth="1"/>
    <col min="10" max="10" width="10.375" bestFit="1" customWidth="1"/>
    <col min="11" max="11" width="9.75" customWidth="1"/>
    <col min="12" max="12" width="12.625" bestFit="1" customWidth="1"/>
  </cols>
  <sheetData>
    <row r="1" spans="1:11" ht="18.75">
      <c r="A1" s="33" t="s">
        <v>41</v>
      </c>
      <c r="B1" s="33"/>
      <c r="C1" s="33"/>
      <c r="D1" s="33"/>
      <c r="E1" s="33"/>
      <c r="F1" s="33"/>
      <c r="G1" s="34"/>
      <c r="H1" s="33"/>
      <c r="I1" s="35"/>
      <c r="J1" s="33"/>
    </row>
    <row r="2" spans="1:11" ht="18" customHeight="1">
      <c r="A2" s="36" t="s">
        <v>0</v>
      </c>
      <c r="B2" s="36"/>
      <c r="C2" s="36"/>
      <c r="D2" s="36"/>
      <c r="E2" s="36"/>
      <c r="F2" s="36"/>
      <c r="G2" s="37"/>
      <c r="H2" s="36"/>
      <c r="I2" s="38"/>
      <c r="J2" s="36"/>
    </row>
    <row r="3" spans="1:11" s="1" customFormat="1" ht="21" customHeight="1">
      <c r="A3" s="39" t="s">
        <v>1</v>
      </c>
      <c r="B3" s="40" t="s">
        <v>2</v>
      </c>
      <c r="C3" s="39" t="s">
        <v>3</v>
      </c>
      <c r="D3" s="39"/>
      <c r="E3" s="39"/>
      <c r="F3" s="39"/>
      <c r="G3" s="41"/>
      <c r="H3" s="40" t="s">
        <v>4</v>
      </c>
      <c r="I3" s="42"/>
      <c r="J3" s="40"/>
      <c r="K3" s="40"/>
    </row>
    <row r="4" spans="1:11" s="1" customFormat="1" ht="39" customHeight="1">
      <c r="A4" s="39"/>
      <c r="B4" s="40"/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4" t="s">
        <v>11</v>
      </c>
      <c r="J4" s="2" t="s">
        <v>12</v>
      </c>
      <c r="K4" s="2" t="s">
        <v>13</v>
      </c>
    </row>
    <row r="5" spans="1:11" ht="21" customHeight="1">
      <c r="A5" s="5" t="s">
        <v>14</v>
      </c>
      <c r="B5" s="5" t="s">
        <v>15</v>
      </c>
      <c r="C5" s="6">
        <f>C6+C10</f>
        <v>552.41000000000008</v>
      </c>
      <c r="D5" s="6">
        <f>D6+D10</f>
        <v>700</v>
      </c>
      <c r="E5" s="6">
        <f>E6+E10</f>
        <v>154.664513</v>
      </c>
      <c r="F5" s="6"/>
      <c r="G5" s="7">
        <f t="shared" ref="G5:G10" si="0">SUM(C5:F5)</f>
        <v>1407.074513</v>
      </c>
      <c r="H5" s="8" t="s">
        <v>16</v>
      </c>
      <c r="I5" s="9">
        <f>[1]单项工程概算汇总表!$G$5</f>
        <v>944.35</v>
      </c>
      <c r="J5" s="10"/>
      <c r="K5" s="11">
        <f>G5/2793.29</f>
        <v>0.50373377379362694</v>
      </c>
    </row>
    <row r="6" spans="1:11" ht="21" customHeight="1">
      <c r="A6" s="12">
        <v>1</v>
      </c>
      <c r="B6" s="12" t="s">
        <v>17</v>
      </c>
      <c r="C6" s="10">
        <f>SUM(C7:C9)</f>
        <v>199.05</v>
      </c>
      <c r="D6" s="10"/>
      <c r="E6" s="10">
        <f>SUM(E7:E9)</f>
        <v>51.130246</v>
      </c>
      <c r="F6" s="10"/>
      <c r="G6" s="13">
        <f t="shared" si="0"/>
        <v>250.18024600000001</v>
      </c>
      <c r="H6" s="8" t="s">
        <v>16</v>
      </c>
      <c r="I6" s="9">
        <f>[1]单项工程概算汇总表!$G$5</f>
        <v>944.35</v>
      </c>
      <c r="J6" s="10">
        <f>G6*10000/I6</f>
        <v>2649.2322338116164</v>
      </c>
      <c r="K6" s="11">
        <f t="shared" ref="K6:K59" si="1">G6/2793.29</f>
        <v>8.9564723319096845E-2</v>
      </c>
    </row>
    <row r="7" spans="1:11" ht="21" customHeight="1">
      <c r="A7" s="14">
        <v>1.1000000000000001</v>
      </c>
      <c r="B7" s="15" t="s">
        <v>18</v>
      </c>
      <c r="C7" s="16">
        <v>185</v>
      </c>
      <c r="D7" s="17"/>
      <c r="E7" s="16">
        <f>414890.25/10000</f>
        <v>41.489024999999998</v>
      </c>
      <c r="F7" s="18"/>
      <c r="G7" s="13">
        <f t="shared" si="0"/>
        <v>226.489025</v>
      </c>
      <c r="H7" s="8" t="s">
        <v>16</v>
      </c>
      <c r="I7" s="19">
        <v>900</v>
      </c>
      <c r="J7" s="10">
        <f>G7*10000/I7</f>
        <v>2516.5447222222224</v>
      </c>
      <c r="K7" s="11">
        <f t="shared" si="1"/>
        <v>8.1083247711480011E-2</v>
      </c>
    </row>
    <row r="8" spans="1:11" ht="21" customHeight="1">
      <c r="A8" s="14">
        <v>1.2</v>
      </c>
      <c r="B8" s="15" t="s">
        <v>19</v>
      </c>
      <c r="C8" s="16">
        <v>5.81</v>
      </c>
      <c r="D8" s="17"/>
      <c r="E8" s="16">
        <f>14057.23/10000</f>
        <v>1.4057230000000001</v>
      </c>
      <c r="F8" s="18"/>
      <c r="G8" s="13">
        <f t="shared" si="0"/>
        <v>7.2157229999999997</v>
      </c>
      <c r="H8" s="8" t="s">
        <v>16</v>
      </c>
      <c r="I8" s="19">
        <v>17.899999999999999</v>
      </c>
      <c r="J8" s="10">
        <f>G8*10000/I8</f>
        <v>4031.1301675977656</v>
      </c>
      <c r="K8" s="11">
        <f t="shared" si="1"/>
        <v>2.5832344654511345E-3</v>
      </c>
    </row>
    <row r="9" spans="1:11" ht="21" customHeight="1">
      <c r="A9" s="14">
        <v>1.3</v>
      </c>
      <c r="B9" s="15" t="s">
        <v>20</v>
      </c>
      <c r="C9" s="16">
        <v>8.24</v>
      </c>
      <c r="D9" s="17"/>
      <c r="E9" s="16">
        <f>82354.98/10000</f>
        <v>8.2354979999999998</v>
      </c>
      <c r="F9" s="18"/>
      <c r="G9" s="13">
        <f t="shared" si="0"/>
        <v>16.475498000000002</v>
      </c>
      <c r="H9" s="8" t="s">
        <v>16</v>
      </c>
      <c r="I9" s="20">
        <v>26.45</v>
      </c>
      <c r="J9" s="10">
        <f>G9*10000/I9</f>
        <v>6228.9217391304355</v>
      </c>
      <c r="K9" s="11">
        <f t="shared" si="1"/>
        <v>5.8982411421656909E-3</v>
      </c>
    </row>
    <row r="10" spans="1:11" ht="21" customHeight="1">
      <c r="A10" s="12">
        <v>2</v>
      </c>
      <c r="B10" s="12" t="s">
        <v>21</v>
      </c>
      <c r="C10" s="17">
        <f>SUM(C11:C21)</f>
        <v>353.36</v>
      </c>
      <c r="D10" s="17">
        <f>SUM(D11:D21)</f>
        <v>700</v>
      </c>
      <c r="E10" s="17">
        <f>SUM(E11:E21)</f>
        <v>103.534267</v>
      </c>
      <c r="F10" s="10"/>
      <c r="G10" s="13">
        <f t="shared" si="0"/>
        <v>1156.8942670000001</v>
      </c>
      <c r="H10" s="8"/>
      <c r="I10" s="9"/>
      <c r="J10" s="10"/>
      <c r="K10" s="11">
        <f t="shared" si="1"/>
        <v>0.41416905047453006</v>
      </c>
    </row>
    <row r="11" spans="1:11" ht="21" customHeight="1">
      <c r="A11" s="14">
        <v>2.1</v>
      </c>
      <c r="B11" s="21" t="s">
        <v>22</v>
      </c>
      <c r="C11" s="22">
        <v>77.849999999999994</v>
      </c>
      <c r="D11" s="23"/>
      <c r="E11" s="23"/>
      <c r="F11" s="10"/>
      <c r="G11" s="13">
        <f>SUM(B11:E11)</f>
        <v>77.849999999999994</v>
      </c>
      <c r="H11" s="8"/>
      <c r="I11" s="24">
        <v>2628</v>
      </c>
      <c r="J11" s="10">
        <f>G11*10000/I11</f>
        <v>296.23287671232879</v>
      </c>
      <c r="K11" s="11">
        <f t="shared" si="1"/>
        <v>2.7870360757386449E-2</v>
      </c>
    </row>
    <row r="12" spans="1:11" ht="21" customHeight="1">
      <c r="A12" s="14">
        <v>2.2000000000000002</v>
      </c>
      <c r="B12" s="21" t="s">
        <v>23</v>
      </c>
      <c r="C12" s="22">
        <v>55.74</v>
      </c>
      <c r="D12" s="23"/>
      <c r="E12" s="23"/>
      <c r="F12" s="10"/>
      <c r="G12" s="13">
        <f t="shared" ref="G12:G21" si="2">SUM(B12:E12)</f>
        <v>55.74</v>
      </c>
      <c r="H12" s="8" t="s">
        <v>16</v>
      </c>
      <c r="I12" s="24">
        <v>3367.5</v>
      </c>
      <c r="J12" s="10">
        <f>G12*10000/I12</f>
        <v>165.52338530066814</v>
      </c>
      <c r="K12" s="11">
        <f t="shared" si="1"/>
        <v>1.9954963501820435E-2</v>
      </c>
    </row>
    <row r="13" spans="1:11" ht="21" customHeight="1">
      <c r="A13" s="14">
        <v>2.3000000000000003</v>
      </c>
      <c r="B13" s="21" t="s">
        <v>24</v>
      </c>
      <c r="C13" s="22">
        <v>74.75</v>
      </c>
      <c r="D13" s="23"/>
      <c r="E13" s="23"/>
      <c r="F13" s="10"/>
      <c r="G13" s="13">
        <f t="shared" si="2"/>
        <v>74.75</v>
      </c>
      <c r="H13" s="8" t="s">
        <v>16</v>
      </c>
      <c r="I13" s="24">
        <v>3774.4</v>
      </c>
      <c r="J13" s="10">
        <f>G13*10000/I13</f>
        <v>198.04472233997456</v>
      </c>
      <c r="K13" s="11">
        <f t="shared" si="1"/>
        <v>2.6760558338017177E-2</v>
      </c>
    </row>
    <row r="14" spans="1:11" ht="21" customHeight="1">
      <c r="A14" s="14">
        <v>2.4000000000000004</v>
      </c>
      <c r="B14" s="21" t="s">
        <v>25</v>
      </c>
      <c r="C14" s="22">
        <v>44.46</v>
      </c>
      <c r="D14" s="23">
        <v>700</v>
      </c>
      <c r="E14" s="23"/>
      <c r="F14" s="10"/>
      <c r="G14" s="13">
        <f t="shared" si="2"/>
        <v>744.46</v>
      </c>
      <c r="H14" s="8" t="s">
        <v>16</v>
      </c>
      <c r="I14" s="24">
        <v>900</v>
      </c>
      <c r="J14" s="10"/>
      <c r="K14" s="11">
        <f t="shared" si="1"/>
        <v>0.26651726100762901</v>
      </c>
    </row>
    <row r="15" spans="1:11" ht="21" customHeight="1">
      <c r="A15" s="14">
        <v>2.5000000000000004</v>
      </c>
      <c r="B15" s="21" t="s">
        <v>26</v>
      </c>
      <c r="C15" s="22">
        <v>7.54</v>
      </c>
      <c r="D15" s="23"/>
      <c r="E15" s="23"/>
      <c r="F15" s="10"/>
      <c r="G15" s="13">
        <f t="shared" si="2"/>
        <v>7.54</v>
      </c>
      <c r="H15" s="8" t="s">
        <v>16</v>
      </c>
      <c r="I15" s="25"/>
      <c r="J15" s="10"/>
      <c r="K15" s="11">
        <f t="shared" si="1"/>
        <v>2.6993258845304283E-3</v>
      </c>
    </row>
    <row r="16" spans="1:11" ht="21" customHeight="1">
      <c r="A16" s="14">
        <v>2.6000000000000005</v>
      </c>
      <c r="B16" s="21" t="s">
        <v>27</v>
      </c>
      <c r="C16" s="22">
        <v>53.61</v>
      </c>
      <c r="D16" s="23"/>
      <c r="E16" s="23"/>
      <c r="F16" s="10"/>
      <c r="G16" s="13">
        <f t="shared" si="2"/>
        <v>53.61</v>
      </c>
      <c r="H16" s="8"/>
      <c r="I16" s="25"/>
      <c r="J16" s="10"/>
      <c r="K16" s="11">
        <f t="shared" si="1"/>
        <v>1.9192421839479609E-2</v>
      </c>
    </row>
    <row r="17" spans="1:11" ht="21" customHeight="1">
      <c r="A17" s="14">
        <v>2.7000000000000006</v>
      </c>
      <c r="B17" s="21" t="s">
        <v>28</v>
      </c>
      <c r="C17" s="22">
        <v>39.409999999999997</v>
      </c>
      <c r="D17" s="23"/>
      <c r="E17" s="23"/>
      <c r="F17" s="10"/>
      <c r="G17" s="13">
        <f t="shared" si="2"/>
        <v>39.409999999999997</v>
      </c>
      <c r="H17" s="8"/>
      <c r="I17" s="25"/>
      <c r="J17" s="10"/>
      <c r="K17" s="11">
        <f t="shared" si="1"/>
        <v>1.4108810757207449E-2</v>
      </c>
    </row>
    <row r="18" spans="1:11" ht="21" customHeight="1">
      <c r="A18" s="14">
        <v>2.8000000000000007</v>
      </c>
      <c r="B18" s="21" t="s">
        <v>29</v>
      </c>
      <c r="C18" s="22"/>
      <c r="D18" s="23"/>
      <c r="E18" s="23">
        <f>135558.1/10000</f>
        <v>13.555810000000001</v>
      </c>
      <c r="F18" s="10"/>
      <c r="G18" s="13">
        <f t="shared" si="2"/>
        <v>13.555810000000001</v>
      </c>
      <c r="H18" s="8"/>
      <c r="I18" s="25"/>
      <c r="J18" s="10"/>
      <c r="K18" s="11">
        <f t="shared" si="1"/>
        <v>4.8529905595194201E-3</v>
      </c>
    </row>
    <row r="19" spans="1:11" ht="21" customHeight="1">
      <c r="A19" s="14">
        <v>2.9000000000000008</v>
      </c>
      <c r="B19" s="21" t="s">
        <v>30</v>
      </c>
      <c r="C19" s="22"/>
      <c r="D19" s="23"/>
      <c r="E19" s="23">
        <f>155022.86/10000</f>
        <v>15.502285999999998</v>
      </c>
      <c r="F19" s="10"/>
      <c r="G19" s="13">
        <f t="shared" si="2"/>
        <v>15.502285999999998</v>
      </c>
      <c r="H19" s="8"/>
      <c r="I19" s="9"/>
      <c r="J19" s="10"/>
      <c r="K19" s="11">
        <f t="shared" si="1"/>
        <v>5.5498304866304603E-3</v>
      </c>
    </row>
    <row r="20" spans="1:11" ht="21" customHeight="1">
      <c r="A20" s="17">
        <v>2.1</v>
      </c>
      <c r="B20" s="21" t="s">
        <v>31</v>
      </c>
      <c r="C20" s="22"/>
      <c r="D20" s="23"/>
      <c r="E20" s="23">
        <f>394761.71/10000</f>
        <v>39.476171000000001</v>
      </c>
      <c r="F20" s="10"/>
      <c r="G20" s="13">
        <f t="shared" si="2"/>
        <v>39.476171000000001</v>
      </c>
      <c r="H20" s="8"/>
      <c r="I20" s="9"/>
      <c r="J20" s="10"/>
      <c r="K20" s="11">
        <f t="shared" si="1"/>
        <v>1.413250002685006E-2</v>
      </c>
    </row>
    <row r="21" spans="1:11" ht="21" customHeight="1">
      <c r="A21" s="14">
        <v>2.11</v>
      </c>
      <c r="B21" s="21" t="s">
        <v>32</v>
      </c>
      <c r="C21" s="22"/>
      <c r="D21" s="23"/>
      <c r="E21" s="23">
        <v>35</v>
      </c>
      <c r="F21" s="10"/>
      <c r="G21" s="13">
        <f t="shared" si="2"/>
        <v>35</v>
      </c>
      <c r="H21" s="8"/>
      <c r="I21" s="9"/>
      <c r="J21" s="10"/>
      <c r="K21" s="11">
        <f t="shared" si="1"/>
        <v>1.2530027315459548E-2</v>
      </c>
    </row>
    <row r="22" spans="1:11" ht="21" customHeight="1">
      <c r="A22" s="2" t="s">
        <v>33</v>
      </c>
      <c r="B22" s="2" t="str">
        <f>[1]工程建设其他费!B4</f>
        <v>工程建设其他费</v>
      </c>
      <c r="C22" s="12"/>
      <c r="D22" s="12"/>
      <c r="E22" s="12"/>
      <c r="F22" s="12"/>
      <c r="G22" s="26">
        <f>[1]工程建设其他费!D4</f>
        <v>1253.1972725600001</v>
      </c>
      <c r="H22" s="8"/>
      <c r="I22" s="9"/>
      <c r="J22" s="10"/>
      <c r="K22" s="11">
        <f t="shared" si="1"/>
        <v>0.44864560162389155</v>
      </c>
    </row>
    <row r="23" spans="1:11" ht="21" customHeight="1">
      <c r="A23" s="27">
        <f>[1]工程建设其他费!A5</f>
        <v>1</v>
      </c>
      <c r="B23" s="28" t="str">
        <f>[1]工程建设其他费!B5</f>
        <v>建设管理费</v>
      </c>
      <c r="C23" s="12"/>
      <c r="D23" s="12"/>
      <c r="E23" s="12"/>
      <c r="F23" s="12"/>
      <c r="G23" s="29">
        <f>[1]工程建设其他费!D5</f>
        <v>112.921415</v>
      </c>
      <c r="H23" s="8" t="s">
        <v>34</v>
      </c>
      <c r="I23" s="30" t="s">
        <v>35</v>
      </c>
      <c r="J23" s="10"/>
      <c r="K23" s="11">
        <f t="shared" si="1"/>
        <v>4.0425954698581242E-2</v>
      </c>
    </row>
    <row r="24" spans="1:11" ht="21" customHeight="1">
      <c r="A24" s="27">
        <f>[1]工程建设其他费!A6</f>
        <v>1.1000000000000001</v>
      </c>
      <c r="B24" s="28" t="str">
        <f>[1]工程建设其他费!B6</f>
        <v>建设单位管理费</v>
      </c>
      <c r="C24" s="12"/>
      <c r="D24" s="12"/>
      <c r="E24" s="12"/>
      <c r="F24" s="12"/>
      <c r="G24" s="29">
        <f>[1]工程建设其他费!D6</f>
        <v>46.876099999999994</v>
      </c>
      <c r="H24" s="8" t="s">
        <v>34</v>
      </c>
      <c r="I24" s="30" t="s">
        <v>35</v>
      </c>
      <c r="J24" s="10"/>
      <c r="K24" s="11">
        <f t="shared" si="1"/>
        <v>1.6781680384063236E-2</v>
      </c>
    </row>
    <row r="25" spans="1:11" ht="21" customHeight="1">
      <c r="A25" s="27">
        <f>[1]工程建设其他费!A7</f>
        <v>1.2</v>
      </c>
      <c r="B25" s="28" t="str">
        <f>[1]工程建设其他费!B7</f>
        <v>施工图设计文件审查费</v>
      </c>
      <c r="C25" s="12"/>
      <c r="D25" s="12"/>
      <c r="E25" s="12"/>
      <c r="F25" s="12"/>
      <c r="G25" s="29">
        <f>[1]工程建设其他费!D7</f>
        <v>3.7479</v>
      </c>
      <c r="H25" s="8" t="s">
        <v>34</v>
      </c>
      <c r="I25" s="30" t="s">
        <v>35</v>
      </c>
      <c r="J25" s="10"/>
      <c r="K25" s="11">
        <f t="shared" si="1"/>
        <v>1.3417511250174525E-3</v>
      </c>
    </row>
    <row r="26" spans="1:11" ht="21" customHeight="1">
      <c r="A26" s="27">
        <f>[1]工程建设其他费!A8</f>
        <v>1.3</v>
      </c>
      <c r="B26" s="28" t="s">
        <v>36</v>
      </c>
      <c r="C26" s="12"/>
      <c r="D26" s="12"/>
      <c r="E26" s="12"/>
      <c r="F26" s="12"/>
      <c r="G26" s="29">
        <f>[1]工程建设其他费!D8</f>
        <v>0.78044999999999998</v>
      </c>
      <c r="H26" s="8" t="s">
        <v>34</v>
      </c>
      <c r="I26" s="30" t="s">
        <v>35</v>
      </c>
      <c r="J26" s="10"/>
      <c r="K26" s="11">
        <f t="shared" si="1"/>
        <v>2.794017090957258E-4</v>
      </c>
    </row>
    <row r="27" spans="1:11" ht="21" customHeight="1">
      <c r="A27" s="27">
        <f>[1]工程建设其他费!A9</f>
        <v>1.4</v>
      </c>
      <c r="B27" s="28" t="str">
        <f>[1]工程建设其他费!B9</f>
        <v>建设工程交易服务费</v>
      </c>
      <c r="C27" s="12"/>
      <c r="D27" s="12"/>
      <c r="E27" s="12"/>
      <c r="F27" s="12"/>
      <c r="G27" s="29">
        <f>[1]工程建设其他费!D9</f>
        <v>3.2250000000000005</v>
      </c>
      <c r="H27" s="8" t="s">
        <v>34</v>
      </c>
      <c r="I27" s="30" t="s">
        <v>35</v>
      </c>
      <c r="J27" s="10"/>
      <c r="K27" s="11">
        <f t="shared" si="1"/>
        <v>1.154552516924487E-3</v>
      </c>
    </row>
    <row r="28" spans="1:11" ht="21" customHeight="1">
      <c r="A28" s="27">
        <f>[1]工程建设其他费!A10</f>
        <v>1.5</v>
      </c>
      <c r="B28" s="28" t="str">
        <f>[1]工程建设其他费!B10</f>
        <v>工程施工招标代理服务费</v>
      </c>
      <c r="C28" s="12"/>
      <c r="D28" s="12"/>
      <c r="E28" s="12"/>
      <c r="F28" s="12"/>
      <c r="G28" s="29">
        <f>[1]工程建设其他费!D10</f>
        <v>7.9747449999999995</v>
      </c>
      <c r="H28" s="8" t="s">
        <v>34</v>
      </c>
      <c r="I28" s="30" t="s">
        <v>35</v>
      </c>
      <c r="J28" s="10"/>
      <c r="K28" s="11">
        <f t="shared" si="1"/>
        <v>2.8549649338235556E-3</v>
      </c>
    </row>
    <row r="29" spans="1:11" ht="21" customHeight="1">
      <c r="A29" s="27">
        <f>[1]工程建设其他费!A11</f>
        <v>1.6</v>
      </c>
      <c r="B29" s="28" t="str">
        <f>[1]工程建设其他费!B13</f>
        <v>工程施工监理招标代理服务费</v>
      </c>
      <c r="C29" s="12"/>
      <c r="D29" s="12"/>
      <c r="E29" s="12"/>
      <c r="F29" s="12"/>
      <c r="G29" s="29">
        <f>[1]工程建设其他费!D13</f>
        <v>0.59804999999999997</v>
      </c>
      <c r="H29" s="8" t="s">
        <v>34</v>
      </c>
      <c r="I29" s="30" t="s">
        <v>35</v>
      </c>
      <c r="J29" s="10"/>
      <c r="K29" s="11">
        <f t="shared" si="1"/>
        <v>2.141023667431595E-4</v>
      </c>
    </row>
    <row r="30" spans="1:11" ht="21" customHeight="1">
      <c r="A30" s="27">
        <f>[1]工程建设其他费!A12</f>
        <v>1.7</v>
      </c>
      <c r="B30" s="28" t="str">
        <f>[1]工程建设其他费!B11</f>
        <v>工程造价咨询费</v>
      </c>
      <c r="C30" s="12"/>
      <c r="D30" s="12"/>
      <c r="E30" s="12"/>
      <c r="F30" s="12"/>
      <c r="G30" s="29">
        <f>[1]工程建设其他费!D11</f>
        <v>9.8494899999999994</v>
      </c>
      <c r="H30" s="8" t="s">
        <v>34</v>
      </c>
      <c r="I30" s="30" t="s">
        <v>35</v>
      </c>
      <c r="J30" s="10"/>
      <c r="K30" s="11">
        <f t="shared" si="1"/>
        <v>3.5261251069527329E-3</v>
      </c>
    </row>
    <row r="31" spans="1:11" ht="21" customHeight="1">
      <c r="A31" s="27">
        <f>[1]工程建设其他费!A13</f>
        <v>1.8</v>
      </c>
      <c r="B31" s="28" t="str">
        <f>[1]工程建设其他费!B12</f>
        <v>工程监理费</v>
      </c>
      <c r="C31" s="12"/>
      <c r="D31" s="12"/>
      <c r="E31" s="12"/>
      <c r="F31" s="12"/>
      <c r="G31" s="29">
        <f>[1]工程建设其他费!D12</f>
        <v>39.869680000000002</v>
      </c>
      <c r="H31" s="8" t="s">
        <v>34</v>
      </c>
      <c r="I31" s="30" t="s">
        <v>35</v>
      </c>
      <c r="J31" s="10"/>
      <c r="K31" s="11">
        <f t="shared" si="1"/>
        <v>1.4273376555960893E-2</v>
      </c>
    </row>
    <row r="32" spans="1:11" ht="21" customHeight="1">
      <c r="A32" s="27">
        <f>[1]工程建设其他费!A14</f>
        <v>2</v>
      </c>
      <c r="B32" s="28" t="str">
        <f>[1]工程建设其他费!B14</f>
        <v>建设用地费</v>
      </c>
      <c r="C32" s="12"/>
      <c r="D32" s="12"/>
      <c r="E32" s="12"/>
      <c r="F32" s="12"/>
      <c r="G32" s="29">
        <f>[1]工程建设其他费!D14</f>
        <v>1000</v>
      </c>
      <c r="H32" s="8" t="s">
        <v>34</v>
      </c>
      <c r="I32" s="30" t="s">
        <v>35</v>
      </c>
      <c r="J32" s="10"/>
      <c r="K32" s="11">
        <f t="shared" si="1"/>
        <v>0.35800078044170136</v>
      </c>
    </row>
    <row r="33" spans="1:11" ht="21" customHeight="1">
      <c r="A33" s="27">
        <f>[1]工程建设其他费!A15</f>
        <v>2.1</v>
      </c>
      <c r="B33" s="28" t="str">
        <f>[1]工程建设其他费!B15</f>
        <v>以出让等有偿方式取得</v>
      </c>
      <c r="C33" s="12"/>
      <c r="D33" s="12"/>
      <c r="E33" s="12"/>
      <c r="F33" s="12"/>
      <c r="G33" s="29">
        <f>[1]工程建设其他费!D15</f>
        <v>1000</v>
      </c>
      <c r="H33" s="8" t="s">
        <v>34</v>
      </c>
      <c r="I33" s="30" t="s">
        <v>35</v>
      </c>
      <c r="J33" s="10"/>
      <c r="K33" s="11">
        <f t="shared" si="1"/>
        <v>0.35800078044170136</v>
      </c>
    </row>
    <row r="34" spans="1:11" ht="21" customHeight="1">
      <c r="A34" s="27">
        <f>[1]工程建设其他费!A16</f>
        <v>3</v>
      </c>
      <c r="B34" s="28" t="str">
        <f>[1]工程建设其他费!B16</f>
        <v>建设项目前期工作咨询费</v>
      </c>
      <c r="C34" s="12"/>
      <c r="D34" s="12"/>
      <c r="E34" s="12"/>
      <c r="F34" s="12"/>
      <c r="G34" s="29">
        <f>[1]工程建设其他费!D16</f>
        <v>20.392092000000002</v>
      </c>
      <c r="H34" s="8" t="s">
        <v>34</v>
      </c>
      <c r="I34" s="30" t="s">
        <v>35</v>
      </c>
      <c r="J34" s="10"/>
      <c r="K34" s="11">
        <f t="shared" si="1"/>
        <v>7.3003848508389757E-3</v>
      </c>
    </row>
    <row r="35" spans="1:11" ht="21" customHeight="1">
      <c r="A35" s="27">
        <f>[1]工程建设其他费!A17</f>
        <v>3.1</v>
      </c>
      <c r="B35" s="28" t="str">
        <f>[1]工程建设其他费!B17</f>
        <v>编制项目建议书</v>
      </c>
      <c r="C35" s="12"/>
      <c r="D35" s="12"/>
      <c r="E35" s="12"/>
      <c r="F35" s="12"/>
      <c r="G35" s="29">
        <f>[1]工程建设其他费!D17</f>
        <v>4.5084359999999997</v>
      </c>
      <c r="H35" s="8" t="s">
        <v>34</v>
      </c>
      <c r="I35" s="30" t="s">
        <v>35</v>
      </c>
      <c r="J35" s="10"/>
      <c r="K35" s="11">
        <f t="shared" si="1"/>
        <v>1.6140236065714621E-3</v>
      </c>
    </row>
    <row r="36" spans="1:11" ht="21" customHeight="1">
      <c r="A36" s="27">
        <f>[1]工程建设其他费!A18</f>
        <v>3.2</v>
      </c>
      <c r="B36" s="28" t="str">
        <f>[1]工程建设其他费!B18</f>
        <v>编制可行性研究报告</v>
      </c>
      <c r="C36" s="12"/>
      <c r="D36" s="12"/>
      <c r="E36" s="12"/>
      <c r="F36" s="12"/>
      <c r="G36" s="29">
        <f>[1]工程建设其他费!D18</f>
        <v>9.1001759999999994</v>
      </c>
      <c r="H36" s="8" t="s">
        <v>34</v>
      </c>
      <c r="I36" s="30" t="s">
        <v>35</v>
      </c>
      <c r="J36" s="10"/>
      <c r="K36" s="11">
        <f t="shared" si="1"/>
        <v>3.2578701101568398E-3</v>
      </c>
    </row>
    <row r="37" spans="1:11" ht="21" customHeight="1">
      <c r="A37" s="27">
        <f>[1]工程建设其他费!A19</f>
        <v>3.3</v>
      </c>
      <c r="B37" s="28" t="str">
        <f>[1]工程建设其他费!B19</f>
        <v>评估项目建议书</v>
      </c>
      <c r="C37" s="12"/>
      <c r="D37" s="12"/>
      <c r="E37" s="12"/>
      <c r="F37" s="12"/>
      <c r="G37" s="29">
        <f>[1]工程建设其他费!D19</f>
        <v>2.9917400000000001</v>
      </c>
      <c r="H37" s="8" t="s">
        <v>34</v>
      </c>
      <c r="I37" s="30" t="s">
        <v>35</v>
      </c>
      <c r="J37" s="10"/>
      <c r="K37" s="11">
        <f t="shared" si="1"/>
        <v>1.0710452548786556E-3</v>
      </c>
    </row>
    <row r="38" spans="1:11" ht="21" customHeight="1">
      <c r="A38" s="27">
        <f>[1]工程建设其他费!A20</f>
        <v>3.4</v>
      </c>
      <c r="B38" s="28" t="str">
        <f>[1]工程建设其他费!B20</f>
        <v>评估可行性研究报告</v>
      </c>
      <c r="C38" s="12"/>
      <c r="D38" s="12"/>
      <c r="E38" s="12"/>
      <c r="F38" s="12"/>
      <c r="G38" s="29">
        <f>[1]工程建设其他费!D20</f>
        <v>3.7917400000000003</v>
      </c>
      <c r="H38" s="8" t="s">
        <v>34</v>
      </c>
      <c r="I38" s="30" t="s">
        <v>35</v>
      </c>
      <c r="J38" s="10"/>
      <c r="K38" s="11">
        <f t="shared" si="1"/>
        <v>1.3574458792320169E-3</v>
      </c>
    </row>
    <row r="39" spans="1:11" ht="21" customHeight="1">
      <c r="A39" s="27">
        <f>[1]工程建设其他费!A21</f>
        <v>4</v>
      </c>
      <c r="B39" s="28" t="str">
        <f>[1]工程建设其他费!B21</f>
        <v>勘察设计费</v>
      </c>
      <c r="C39" s="12"/>
      <c r="D39" s="12"/>
      <c r="E39" s="12"/>
      <c r="F39" s="12"/>
      <c r="G39" s="29">
        <f>[1]工程建设其他费!D21</f>
        <v>57.65805499999999</v>
      </c>
      <c r="H39" s="8" t="s">
        <v>34</v>
      </c>
      <c r="I39" s="30" t="s">
        <v>35</v>
      </c>
      <c r="J39" s="10"/>
      <c r="K39" s="11">
        <f t="shared" si="1"/>
        <v>2.0641628688750538E-2</v>
      </c>
    </row>
    <row r="40" spans="1:11" ht="21" customHeight="1">
      <c r="A40" s="27">
        <f>[1]工程建设其他费!A22</f>
        <v>4.0999999999999996</v>
      </c>
      <c r="B40" s="28" t="str">
        <f>[1]工程建设其他费!B22</f>
        <v>工程勘察费</v>
      </c>
      <c r="C40" s="12"/>
      <c r="D40" s="12"/>
      <c r="E40" s="12"/>
      <c r="F40" s="12"/>
      <c r="G40" s="29">
        <f>[1]工程建设其他费!D22</f>
        <v>5.6282800000000002</v>
      </c>
      <c r="H40" s="8" t="s">
        <v>34</v>
      </c>
      <c r="I40" s="30" t="s">
        <v>35</v>
      </c>
      <c r="J40" s="10"/>
      <c r="K40" s="11">
        <f t="shared" si="1"/>
        <v>2.0149286325444192E-3</v>
      </c>
    </row>
    <row r="41" spans="1:11" ht="21" customHeight="1">
      <c r="A41" s="27">
        <f>[1]工程建设其他费!A23</f>
        <v>4.2</v>
      </c>
      <c r="B41" s="28" t="str">
        <f>[1]工程建设其他费!B23</f>
        <v>工程设计费</v>
      </c>
      <c r="C41" s="12"/>
      <c r="D41" s="12"/>
      <c r="E41" s="12"/>
      <c r="F41" s="12"/>
      <c r="G41" s="29">
        <f>[1]工程建设其他费!D23</f>
        <v>52.029774999999994</v>
      </c>
      <c r="H41" s="8" t="s">
        <v>34</v>
      </c>
      <c r="I41" s="30" t="s">
        <v>35</v>
      </c>
      <c r="J41" s="10"/>
      <c r="K41" s="11">
        <f t="shared" si="1"/>
        <v>1.8626700056206119E-2</v>
      </c>
    </row>
    <row r="42" spans="1:11" ht="21" customHeight="1">
      <c r="A42" s="27" t="str">
        <f>[1]工程建设其他费!A24</f>
        <v>（1）</v>
      </c>
      <c r="B42" s="28" t="str">
        <f>[1]工程建设其他费!B24</f>
        <v>基本设计费</v>
      </c>
      <c r="C42" s="12"/>
      <c r="D42" s="12"/>
      <c r="E42" s="12"/>
      <c r="F42" s="12"/>
      <c r="G42" s="29">
        <f>[1]工程建设其他费!D24</f>
        <v>52.029774999999994</v>
      </c>
      <c r="H42" s="8" t="s">
        <v>34</v>
      </c>
      <c r="I42" s="30" t="s">
        <v>35</v>
      </c>
      <c r="J42" s="10"/>
      <c r="K42" s="11">
        <f t="shared" si="1"/>
        <v>1.8626700056206119E-2</v>
      </c>
    </row>
    <row r="43" spans="1:11" ht="21" customHeight="1">
      <c r="A43" s="27">
        <f>[1]工程建设其他费!A25</f>
        <v>5</v>
      </c>
      <c r="B43" s="28" t="str">
        <f>[1]工程建设其他费!B25</f>
        <v>劳动安全卫生评价费</v>
      </c>
      <c r="C43" s="12"/>
      <c r="D43" s="12"/>
      <c r="E43" s="12"/>
      <c r="F43" s="12"/>
      <c r="G43" s="29">
        <f>[1]工程建设其他费!D25</f>
        <v>5.6282800000000002</v>
      </c>
      <c r="H43" s="8" t="s">
        <v>34</v>
      </c>
      <c r="I43" s="30" t="s">
        <v>35</v>
      </c>
      <c r="J43" s="10"/>
      <c r="K43" s="11">
        <f t="shared" si="1"/>
        <v>2.0149286325444192E-3</v>
      </c>
    </row>
    <row r="44" spans="1:11" ht="21" customHeight="1">
      <c r="A44" s="27">
        <f>[1]工程建设其他费!A26</f>
        <v>6</v>
      </c>
      <c r="B44" s="28" t="str">
        <f>[1]工程建设其他费!B26</f>
        <v>场地准备及临时设施费</v>
      </c>
      <c r="C44" s="12"/>
      <c r="D44" s="12"/>
      <c r="E44" s="12"/>
      <c r="F44" s="12"/>
      <c r="G44" s="29">
        <f>[1]工程建设其他费!D26</f>
        <v>22.513120000000001</v>
      </c>
      <c r="H44" s="8" t="s">
        <v>34</v>
      </c>
      <c r="I44" s="30" t="s">
        <v>35</v>
      </c>
      <c r="J44" s="10"/>
      <c r="K44" s="11">
        <f t="shared" si="1"/>
        <v>8.0597145301776769E-3</v>
      </c>
    </row>
    <row r="45" spans="1:11" ht="21" customHeight="1">
      <c r="A45" s="27">
        <f>[1]工程建设其他费!A27</f>
        <v>7</v>
      </c>
      <c r="B45" s="28" t="str">
        <f>[1]工程建设其他费!B27</f>
        <v>环境影响评价费</v>
      </c>
      <c r="C45" s="12"/>
      <c r="D45" s="12"/>
      <c r="E45" s="12"/>
      <c r="F45" s="12"/>
      <c r="G45" s="29">
        <f>[1]工程建设其他费!D27</f>
        <v>2.93267056</v>
      </c>
      <c r="H45" s="8" t="s">
        <v>34</v>
      </c>
      <c r="I45" s="30" t="s">
        <v>35</v>
      </c>
      <c r="J45" s="10"/>
      <c r="K45" s="11">
        <f t="shared" si="1"/>
        <v>1.0498983492584013E-3</v>
      </c>
    </row>
    <row r="46" spans="1:11" ht="21" customHeight="1">
      <c r="A46" s="27">
        <v>7.1</v>
      </c>
      <c r="B46" s="28" t="str">
        <f>[1]工程建设其他费!B28</f>
        <v>编制环境影响报告书（含大纲）</v>
      </c>
      <c r="C46" s="12"/>
      <c r="D46" s="12"/>
      <c r="E46" s="12"/>
      <c r="F46" s="12"/>
      <c r="G46" s="29">
        <f>[1]工程建设其他费!D28</f>
        <v>2.6251312000000002</v>
      </c>
      <c r="H46" s="8" t="s">
        <v>34</v>
      </c>
      <c r="I46" s="30" t="s">
        <v>35</v>
      </c>
      <c r="J46" s="10"/>
      <c r="K46" s="11">
        <f t="shared" si="1"/>
        <v>9.3979901836186016E-4</v>
      </c>
    </row>
    <row r="47" spans="1:11" ht="21" customHeight="1">
      <c r="A47" s="27">
        <f>[1]工程建设其他费!A29</f>
        <v>7.2</v>
      </c>
      <c r="B47" s="28" t="str">
        <f>[1]工程建设其他费!B29</f>
        <v>评估环境影响报告书（含大纲）</v>
      </c>
      <c r="C47" s="12"/>
      <c r="D47" s="12"/>
      <c r="E47" s="12"/>
      <c r="F47" s="12"/>
      <c r="G47" s="29">
        <f>[1]工程建设其他费!D29</f>
        <v>0.30753936000000004</v>
      </c>
      <c r="H47" s="8" t="s">
        <v>34</v>
      </c>
      <c r="I47" s="30" t="s">
        <v>35</v>
      </c>
      <c r="J47" s="10"/>
      <c r="K47" s="11">
        <f t="shared" si="1"/>
        <v>1.1009933089654137E-4</v>
      </c>
    </row>
    <row r="48" spans="1:11" ht="21" customHeight="1">
      <c r="A48" s="27">
        <f>[1]工程建设其他费!A30</f>
        <v>8</v>
      </c>
      <c r="B48" s="28" t="str">
        <f>[1]工程建设其他费!B30</f>
        <v>工程保险费</v>
      </c>
      <c r="C48" s="12"/>
      <c r="D48" s="12"/>
      <c r="E48" s="12"/>
      <c r="F48" s="12"/>
      <c r="G48" s="29">
        <f>[1]工程建设其他费!D30</f>
        <v>8.4424200000000003</v>
      </c>
      <c r="H48" s="8" t="s">
        <v>34</v>
      </c>
      <c r="I48" s="30" t="s">
        <v>35</v>
      </c>
      <c r="J48" s="10"/>
      <c r="K48" s="11">
        <f t="shared" si="1"/>
        <v>3.0223929488166286E-3</v>
      </c>
    </row>
    <row r="49" spans="1:11" ht="21" customHeight="1">
      <c r="A49" s="27">
        <f>[1]工程建设其他费!A31</f>
        <v>9</v>
      </c>
      <c r="B49" s="28" t="str">
        <f>[1]工程建设其他费!B31</f>
        <v>检验试验费</v>
      </c>
      <c r="C49" s="12"/>
      <c r="D49" s="12"/>
      <c r="E49" s="12"/>
      <c r="F49" s="12"/>
      <c r="G49" s="29">
        <f>[1]工程建设其他费!D31</f>
        <v>17.376080000000002</v>
      </c>
      <c r="H49" s="8" t="s">
        <v>34</v>
      </c>
      <c r="I49" s="30" t="s">
        <v>35</v>
      </c>
      <c r="J49" s="10"/>
      <c r="K49" s="11">
        <f t="shared" si="1"/>
        <v>6.2206502010174391E-3</v>
      </c>
    </row>
    <row r="50" spans="1:11" ht="21" customHeight="1">
      <c r="A50" s="27">
        <f>[1]工程建设其他费!A32</f>
        <v>9.1</v>
      </c>
      <c r="B50" s="28" t="str">
        <f>[1]工程建设其他费!B32</f>
        <v>土建</v>
      </c>
      <c r="C50" s="12"/>
      <c r="D50" s="12"/>
      <c r="E50" s="12"/>
      <c r="F50" s="12"/>
      <c r="G50" s="29">
        <f>[1]工程建设其他费!D32</f>
        <v>2.9857499999999999</v>
      </c>
      <c r="H50" s="8" t="s">
        <v>34</v>
      </c>
      <c r="I50" s="30" t="s">
        <v>35</v>
      </c>
      <c r="J50" s="10"/>
      <c r="K50" s="11">
        <f t="shared" si="1"/>
        <v>1.0689008302038098E-3</v>
      </c>
    </row>
    <row r="51" spans="1:11" ht="21" customHeight="1">
      <c r="A51" s="27">
        <f>[1]工程建设其他费!A33</f>
        <v>9.1999999999999993</v>
      </c>
      <c r="B51" s="28" t="str">
        <f>[1]工程建设其他费!B33</f>
        <v>安装</v>
      </c>
      <c r="C51" s="12"/>
      <c r="D51" s="12"/>
      <c r="E51" s="12"/>
      <c r="F51" s="12"/>
      <c r="G51" s="29">
        <f>[1]工程建设其他费!D33</f>
        <v>0.22765000000000002</v>
      </c>
      <c r="H51" s="8" t="s">
        <v>34</v>
      </c>
      <c r="I51" s="30" t="s">
        <v>35</v>
      </c>
      <c r="J51" s="10"/>
      <c r="K51" s="11">
        <f t="shared" si="1"/>
        <v>8.1498877667553324E-5</v>
      </c>
    </row>
    <row r="52" spans="1:11" ht="21" customHeight="1">
      <c r="A52" s="27">
        <v>9.3000000000000007</v>
      </c>
      <c r="B52" s="28" t="s">
        <v>37</v>
      </c>
      <c r="C52" s="12"/>
      <c r="D52" s="12"/>
      <c r="E52" s="12"/>
      <c r="F52" s="12"/>
      <c r="G52" s="29">
        <f>[1]工程建设其他费!D34</f>
        <v>0.27999999999999997</v>
      </c>
      <c r="H52" s="8" t="s">
        <v>34</v>
      </c>
      <c r="I52" s="30" t="s">
        <v>35</v>
      </c>
      <c r="J52" s="10"/>
      <c r="K52" s="11">
        <f t="shared" si="1"/>
        <v>1.0024021852367637E-4</v>
      </c>
    </row>
    <row r="53" spans="1:11" ht="21" customHeight="1">
      <c r="A53" s="27">
        <v>9.4</v>
      </c>
      <c r="B53" s="28" t="s">
        <v>38</v>
      </c>
      <c r="C53" s="12"/>
      <c r="D53" s="12"/>
      <c r="E53" s="12"/>
      <c r="F53" s="12"/>
      <c r="G53" s="29">
        <f>[1]工程建设其他费!D35</f>
        <v>13.882680000000002</v>
      </c>
      <c r="H53" s="8" t="s">
        <v>34</v>
      </c>
      <c r="I53" s="30" t="s">
        <v>35</v>
      </c>
      <c r="J53" s="10"/>
      <c r="K53" s="11">
        <f t="shared" si="1"/>
        <v>4.9700102746223999E-3</v>
      </c>
    </row>
    <row r="54" spans="1:11" ht="21" customHeight="1">
      <c r="A54" s="27">
        <f>[1]工程建设其他费!A36</f>
        <v>10</v>
      </c>
      <c r="B54" s="28" t="str">
        <f>[1]工程建设其他费!B36</f>
        <v>其他费用</v>
      </c>
      <c r="C54" s="12"/>
      <c r="D54" s="12"/>
      <c r="E54" s="12"/>
      <c r="F54" s="12"/>
      <c r="G54" s="29">
        <f>[1]工程建设其他费!D36</f>
        <v>5.3331400000000002</v>
      </c>
      <c r="H54" s="8" t="s">
        <v>34</v>
      </c>
      <c r="I54" s="30" t="s">
        <v>35</v>
      </c>
      <c r="J54" s="10"/>
      <c r="K54" s="11">
        <f t="shared" si="1"/>
        <v>1.9092682822048554E-3</v>
      </c>
    </row>
    <row r="55" spans="1:11" ht="21" customHeight="1">
      <c r="A55" s="27">
        <f>[1]工程建设其他费!A37</f>
        <v>10.1</v>
      </c>
      <c r="B55" s="28" t="str">
        <f>[1]工程建设其他费!B37</f>
        <v>地质灾害危险性评价费</v>
      </c>
      <c r="C55" s="12"/>
      <c r="D55" s="12"/>
      <c r="E55" s="12"/>
      <c r="F55" s="12"/>
      <c r="G55" s="29">
        <f>[1]工程建设其他费!D37</f>
        <v>2.5</v>
      </c>
      <c r="H55" s="8" t="s">
        <v>34</v>
      </c>
      <c r="I55" s="30" t="s">
        <v>35</v>
      </c>
      <c r="J55" s="10"/>
      <c r="K55" s="11">
        <f t="shared" si="1"/>
        <v>8.9500195110425338E-4</v>
      </c>
    </row>
    <row r="56" spans="1:11" ht="21" customHeight="1">
      <c r="A56" s="27">
        <f>[1]工程建设其他费!A38</f>
        <v>10.199999999999999</v>
      </c>
      <c r="B56" s="28" t="str">
        <f>[1]工程建设其他费!B38</f>
        <v>人防异地建设费</v>
      </c>
      <c r="C56" s="12"/>
      <c r="D56" s="12"/>
      <c r="E56" s="12"/>
      <c r="F56" s="12"/>
      <c r="G56" s="29">
        <f>[1]工程建设其他费!D38</f>
        <v>2.8331399999999998</v>
      </c>
      <c r="H56" s="8" t="s">
        <v>34</v>
      </c>
      <c r="I56" s="30" t="s">
        <v>35</v>
      </c>
      <c r="J56" s="10"/>
      <c r="K56" s="11">
        <f t="shared" si="1"/>
        <v>1.0142663311006018E-3</v>
      </c>
    </row>
    <row r="57" spans="1:11" ht="21" customHeight="1">
      <c r="A57" s="2" t="str">
        <f>[1]工程建设其他费!A39</f>
        <v>三</v>
      </c>
      <c r="B57" s="31" t="str">
        <f>[1]工程建设其他费!B39</f>
        <v>预备费</v>
      </c>
      <c r="C57" s="12"/>
      <c r="D57" s="12"/>
      <c r="E57" s="12"/>
      <c r="F57" s="12"/>
      <c r="G57" s="26">
        <f>[1]工程建设其他费!D39</f>
        <v>133.01349999999999</v>
      </c>
      <c r="H57" s="8"/>
      <c r="I57" s="9"/>
      <c r="J57" s="10"/>
      <c r="K57" s="11">
        <f t="shared" si="1"/>
        <v>4.7618936809282239E-2</v>
      </c>
    </row>
    <row r="58" spans="1:11" ht="21" customHeight="1">
      <c r="A58" s="27">
        <f>[1]工程建设其他费!A40</f>
        <v>1</v>
      </c>
      <c r="B58" s="28" t="str">
        <f>[1]工程建设其他费!B40</f>
        <v>基本预备费</v>
      </c>
      <c r="C58" s="12"/>
      <c r="D58" s="12"/>
      <c r="E58" s="12"/>
      <c r="F58" s="12"/>
      <c r="G58" s="29">
        <f>[1]工程建设其他费!D40</f>
        <v>133.01349999999999</v>
      </c>
      <c r="H58" s="8"/>
      <c r="I58" s="9"/>
      <c r="J58" s="10"/>
      <c r="K58" s="11">
        <f t="shared" si="1"/>
        <v>4.7618936809282239E-2</v>
      </c>
    </row>
    <row r="59" spans="1:11" ht="21" customHeight="1">
      <c r="A59" s="2" t="s">
        <v>39</v>
      </c>
      <c r="B59" s="31" t="s">
        <v>40</v>
      </c>
      <c r="C59" s="12"/>
      <c r="D59" s="12"/>
      <c r="E59" s="12"/>
      <c r="F59" s="12"/>
      <c r="G59" s="26">
        <f>G5+G22+G57</f>
        <v>2793.2852855600004</v>
      </c>
      <c r="H59" s="8"/>
      <c r="I59" s="9"/>
      <c r="J59" s="10"/>
      <c r="K59" s="11">
        <f t="shared" si="1"/>
        <v>0.9999983122268008</v>
      </c>
    </row>
  </sheetData>
  <mergeCells count="6">
    <mergeCell ref="A1:J1"/>
    <mergeCell ref="A2:J2"/>
    <mergeCell ref="A3:A4"/>
    <mergeCell ref="B3:B4"/>
    <mergeCell ref="C3:G3"/>
    <mergeCell ref="H3:K3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7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总投资概算表</vt:lpstr>
      <vt:lpstr>总投资概算表!Print_Area</vt:lpstr>
      <vt:lpstr>总投资概算表!Print_Titles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用户</cp:lastModifiedBy>
  <cp:lastPrinted>2018-05-14T00:59:20Z</cp:lastPrinted>
  <dcterms:created xsi:type="dcterms:W3CDTF">2018-05-11T03:45:13Z</dcterms:created>
  <dcterms:modified xsi:type="dcterms:W3CDTF">2018-05-14T00:59:29Z</dcterms:modified>
</cp:coreProperties>
</file>